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8 сесія 8 скликання\"/>
    </mc:Choice>
  </mc:AlternateContent>
  <bookViews>
    <workbookView xWindow="240" yWindow="45" windowWidth="15570" windowHeight="9030"/>
  </bookViews>
  <sheets>
    <sheet name="Лист1" sheetId="1" r:id="rId1"/>
  </sheets>
  <definedNames>
    <definedName name="_xlnm._FilterDatabase" localSheetId="0" hidden="1">Лист1!$A$8:$AY$77</definedName>
    <definedName name="_xlnm.Print_Area" localSheetId="0">Лист1!$A$1:$I$79</definedName>
  </definedNames>
  <calcPr calcId="152511"/>
</workbook>
</file>

<file path=xl/calcChain.xml><?xml version="1.0" encoding="utf-8"?>
<calcChain xmlns="http://schemas.openxmlformats.org/spreadsheetml/2006/main">
  <c r="H50" i="1" l="1"/>
  <c r="H48" i="1"/>
  <c r="H39" i="1"/>
  <c r="H24" i="1"/>
  <c r="H70" i="1" l="1"/>
  <c r="H9" i="1"/>
  <c r="H22" i="1"/>
  <c r="H54" i="1" l="1"/>
  <c r="H53" i="1" s="1"/>
  <c r="H15" i="1" l="1"/>
  <c r="H75" i="1" l="1"/>
  <c r="H73" i="1" l="1"/>
  <c r="H65" i="1" l="1"/>
  <c r="H37" i="1" l="1"/>
  <c r="H62" i="1" l="1"/>
  <c r="H67" i="1"/>
  <c r="H60" i="1"/>
  <c r="H57" i="1"/>
  <c r="H32" i="1"/>
  <c r="H27" i="1"/>
  <c r="H18" i="1" l="1"/>
  <c r="H17" i="1" l="1"/>
  <c r="H8" i="1" l="1"/>
  <c r="H7" i="1" s="1"/>
  <c r="H52" i="1"/>
  <c r="H77" i="1" l="1"/>
</calcChain>
</file>

<file path=xl/sharedStrings.xml><?xml version="1.0" encoding="utf-8"?>
<sst xmlns="http://schemas.openxmlformats.org/spreadsheetml/2006/main" count="231" uniqueCount="141">
  <si>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</si>
  <si>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</si>
  <si>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</si>
  <si>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</si>
  <si>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</si>
  <si>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</si>
  <si>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</si>
  <si>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</si>
  <si>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</si>
  <si>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</si>
  <si>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</si>
  <si>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</si>
  <si>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</si>
  <si>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</si>
  <si>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</si>
  <si>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</si>
  <si>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</si>
  <si>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</si>
  <si>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</si>
  <si>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</si>
  <si>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</si>
  <si>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</si>
  <si>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</si>
  <si>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</si>
  <si>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</si>
  <si>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</si>
  <si>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</si>
  <si>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</si>
  <si>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</si>
  <si>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</si>
  <si>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</si>
  <si>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</si>
  <si>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</si>
  <si>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</si>
  <si>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</si>
  <si>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2017-2021</t>
  </si>
  <si>
    <t>КНП "Бучанський центр первинної медико-санітарної допомоги" Бучанської міської ради</t>
  </si>
  <si>
    <t>коштів бюджету розвитку Бучанської міської  територіальної громади  за об’єктами у 2021 році</t>
  </si>
  <si>
    <t>Виготовлення та розроблення проектно-кошторисної документації по будівництву дошкільного дитячого закладу на 75 місць в с.Бабинці Київської області</t>
  </si>
  <si>
    <t>капітальний ремонт  освітлення скейт-парку у Бучанському міському парку в м.Буча Київської області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</si>
  <si>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</si>
  <si>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</si>
  <si>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</si>
  <si>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</si>
  <si>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реконструкція фонтану на Київській площи в м.Буча Київської області</t>
  </si>
  <si>
    <t>Будівництво дитячого закладу на 144 місця по вул. Лесі Українки в м.Буча Київської області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</si>
  <si>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</si>
  <si>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</si>
  <si>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</si>
  <si>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</si>
  <si>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</si>
  <si>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</si>
  <si>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Субвенція іншим бюджетам на виконання інвестиційнихпрограм та проектів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</si>
  <si>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</si>
  <si>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</si>
  <si>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</si>
  <si>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>0117300</t>
  </si>
  <si>
    <t>Будівництво та регіональний розвиток</t>
  </si>
  <si>
    <t xml:space="preserve">Підтримка громадських проектів (Громадський бюджет) </t>
  </si>
  <si>
    <t>Придбання у комунальну власність Бучанської міської територіальної громади нежитлових приміщеннь  156 та 157 за адресою м.Буча вул.К.Білокур, буд.1-а для розміщення амбулаторії сімейного типу</t>
  </si>
  <si>
    <t>Реконструкція адміністративної будівлі з прибудовою вхідної групи по бульвару  Б.Хмельницького, 5/5 в м.Буча Київської області (співфінансування)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</si>
  <si>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</si>
  <si>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</si>
  <si>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</si>
  <si>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</si>
  <si>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</si>
  <si>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</si>
  <si>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</si>
  <si>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</si>
  <si>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2021-2022</t>
  </si>
  <si>
    <t>Будівництво футбольного поля із штучним покриттям та біговою доріжкою на території ЗОШ№6, по вул.Соборна,27 в с.Блиставиця, Київської області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</si>
  <si>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</si>
  <si>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</si>
  <si>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0961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</si>
  <si>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</si>
  <si>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</si>
  <si>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</si>
  <si>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</si>
  <si>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2020-2021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</si>
  <si>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</t>
  </si>
  <si>
    <t>авторський нагляд по об"єкту "Реконструкція з добудовою загальноосвітньої школи №1 І-ІІІ ступенів по вул.Малиновського,74 в м.Буча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</si>
  <si>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</si>
  <si>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</si>
  <si>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</si>
  <si>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</si>
  <si>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</si>
  <si>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</si>
  <si>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</si>
  <si>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</si>
  <si>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</si>
  <si>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</si>
  <si>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</si>
  <si>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</si>
  <si>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</si>
  <si>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</si>
  <si>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</si>
  <si>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</si>
  <si>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</si>
  <si>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</si>
  <si>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</si>
  <si>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</si>
  <si>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>Будівництво дошкільного дитячого закладу на 144 місця по вул.Лесі Українки в м.Буча Київської області (за рахунок субвенції)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</si>
  <si>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</si>
  <si>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</si>
  <si>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</si>
  <si>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</si>
  <si>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</si>
  <si>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</si>
  <si>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</si>
  <si>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</si>
  <si>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Капітальні видатки (придбання предметів довгострокового використання). (За рахунок субвенції з місцевого бюджету на здійснення переданих видатків у сфері освіти за рахунок коштів освітньої субвенції) </t>
  </si>
  <si>
    <t>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 (за рахунок інші субвенції з місцевого бюджету)</t>
  </si>
  <si>
    <t xml:space="preserve"> Logica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</si>
  <si>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(за рахунок субвенції)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</si>
  <si>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</si>
  <si>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</si>
  <si>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</si>
  <si>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</si>
  <si>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</si>
  <si>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</si>
  <si>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</si>
  <si>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</si>
  <si>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</si>
  <si>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</si>
  <si>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</si>
  <si>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</si>
  <si>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</si>
  <si>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</si>
  <si>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</si>
  <si>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</si>
  <si>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Будівництво дитячого закладу на 144 місця по вул. Лесі Українки в м.Буча Київської області 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</si>
  <si>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</si>
  <si>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</si>
  <si>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</si>
  <si>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</si>
  <si>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</si>
  <si>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</si>
  <si>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</si>
  <si>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</si>
  <si>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до рішення Бучанської міської ради "Про внесення змін до рішення 4 сесії Бучанської міської ради VIIІ  скликання від 24.12.2020р. №124-5- VIIІ" Про місцевий бюджет Бучанської міської територіальної громади на 2021 рік"  № 526-8-VIII від 25.02.2021 року                                                                                                                                                                                     </t>
  </si>
  <si>
    <t xml:space="preserve">Секретар ради                                                                                                                                                             Тарас ШАПРАВСЬКИЙ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</si>
</sst>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9" fillId="3" borderId="1" xfId="0" applyNumberFormat="1" applyFont="1" applyFill="1" applyBorder="1" applyAlignment="1">
      <alignment horizontal="right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1" fillId="0" borderId="1" xfId="0" applyFont="1" applyBorder="1" applyAlignment="1">
      <alignment wrapTex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right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11" fillId="0" borderId="3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4" fontId="11" fillId="3" borderId="1" xfId="0" applyNumberFormat="1" applyFont="1" applyFill="1" applyBorder="1"/>
    <xf numFmtId="4" fontId="7" fillId="3" borderId="1" xfId="0" applyNumberFormat="1" applyFont="1" applyFill="1" applyBorder="1" applyAlignment="1">
      <alignment horizontal="right" vertical="center" wrapText="1" shrinkToFit="1"/>
    </xf>
    <xf numFmtId="1" fontId="11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1" fillId="3" borderId="3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1" fontId="5" fillId="0" borderId="3" xfId="0" applyNumberFormat="1" applyFont="1" applyFill="1" applyBorder="1" applyAlignment="1">
      <alignment horizontal="center" vertical="center" wrapText="1" shrinkToFit="1"/>
    </xf>
    <xf numFmtId="1" fontId="5" fillId="0" borderId="1" xfId="0" quotePrefix="1" applyNumberFormat="1" applyFont="1" applyBorder="1" applyAlignment="1">
      <alignment horizontal="center" vertical="center" wrapText="1" shrinkToFit="1"/>
    </xf>
    <xf numFmtId="1" fontId="5" fillId="0" borderId="3" xfId="0" applyNumberFormat="1" applyFont="1" applyBorder="1" applyAlignment="1">
      <alignment horizontal="center" vertical="center" wrapText="1" shrinkToFi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4" borderId="3" xfId="0" applyNumberFormat="1" applyFont="1" applyFill="1" applyBorder="1" applyAlignment="1">
      <alignment vertical="center" wrapText="1" shrinkToFit="1"/>
    </xf>
    <xf numFmtId="1" fontId="15" fillId="4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vertical="center" wrapText="1" shrinkToFit="1"/>
    </xf>
    <xf numFmtId="4" fontId="15" fillId="4" borderId="1" xfId="0" applyNumberFormat="1" applyFont="1" applyFill="1" applyBorder="1" applyAlignment="1">
      <alignment horizontal="righ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5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5" fillId="3" borderId="1" xfId="0" applyNumberFormat="1" applyFont="1" applyFill="1" applyBorder="1" applyAlignment="1">
      <alignment horizontal="right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49" fontId="11" fillId="3" borderId="1" xfId="0" applyNumberFormat="1" applyFont="1" applyFill="1" applyBorder="1" applyAlignment="1">
      <alignment horizontal="center" vertical="center" wrapText="1" shrinkToFit="1"/>
    </xf>
    <xf numFmtId="2" fontId="16" fillId="2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left" vertical="center"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4" fontId="11" fillId="0" borderId="1" xfId="0" applyNumberFormat="1" applyFont="1" applyBorder="1" applyAlignment="1">
      <alignment horizontal="center" vertical="center" wrapText="1" shrinkToFit="1"/>
    </xf>
    <xf numFmtId="4" fontId="11" fillId="0" borderId="1" xfId="0" applyNumberFormat="1" applyFont="1" applyBorder="1" applyAlignment="1">
      <alignment horizontal="right" vertical="center" wrapText="1" shrinkToFit="1"/>
    </xf>
    <xf numFmtId="1" fontId="11" fillId="0" borderId="1" xfId="0" applyNumberFormat="1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vertical="center" wrapText="1" shrinkToFit="1"/>
    </xf>
    <xf numFmtId="0" fontId="17" fillId="0" borderId="0" xfId="0" applyFont="1" applyFill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0" fontId="15" fillId="6" borderId="1" xfId="0" applyFont="1" applyFill="1" applyBorder="1" applyAlignment="1">
      <alignment horizontal="left" vertical="center" wrapText="1" shrinkToFit="1"/>
    </xf>
    <xf numFmtId="0" fontId="11" fillId="3" borderId="1" xfId="0" applyFont="1" applyFill="1" applyBorder="1" applyAlignment="1">
      <alignment wrapText="1"/>
    </xf>
    <xf numFmtId="0" fontId="11" fillId="0" borderId="0" xfId="0" applyFont="1" applyFill="1"/>
    <xf numFmtId="0" fontId="14" fillId="0" borderId="1" xfId="0" applyFont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18" fillId="0" borderId="0" xfId="0" applyFont="1" applyFill="1" applyAlignment="1">
      <alignment horizontal="center" vertical="center"/>
    </xf>
    <xf numFmtId="0" fontId="5" fillId="0" borderId="1" xfId="0" applyFont="1" applyFill="1" applyBorder="1"/>
    <xf numFmtId="0" fontId="10" fillId="0" borderId="0" xfId="0" applyFont="1" applyFill="1"/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14" fillId="0" borderId="5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 shrinkToFit="1"/>
    </xf>
    <xf numFmtId="0" fontId="11" fillId="0" borderId="7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85"/>
  <sheetViews>
    <sheetView tabSelected="1" view="pageBreakPreview" topLeftCell="A62" zoomScale="86" zoomScaleNormal="75" zoomScaleSheetLayoutView="86" workbookViewId="0">
      <selection activeCell="C80" sqref="C80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1.85546875" style="1" customWidth="1"/>
    <col min="4" max="4" width="55.5703125" style="1" customWidth="1"/>
    <col min="5" max="5" width="110" style="1" customWidth="1"/>
    <col min="6" max="6" width="10.28515625" style="1" customWidth="1"/>
    <col min="7" max="7" width="16.28515625" style="1" customWidth="1"/>
    <col min="8" max="8" width="17.7109375" style="4" customWidth="1"/>
    <col min="9" max="9" width="11.7109375" style="1" customWidth="1"/>
    <col min="10" max="10" width="13.140625" style="1" customWidth="1"/>
    <col min="11" max="16384" width="8.85546875" style="1"/>
  </cols>
  <sheetData>
    <row r="1" spans="1:10" ht="15.75" x14ac:dyDescent="0.2">
      <c r="G1" s="119" t="s">
        <v>0</v>
      </c>
      <c r="H1" s="119"/>
      <c r="I1" s="119"/>
    </row>
    <row r="2" spans="1:10" ht="91.5" customHeight="1" x14ac:dyDescent="0.3">
      <c r="D2" s="22"/>
      <c r="F2" s="118" t="s">
        <v>139</v>
      </c>
      <c r="G2" s="118"/>
      <c r="H2" s="118"/>
      <c r="I2" s="118"/>
    </row>
    <row r="3" spans="1:10" s="2" customFormat="1" ht="18.75" x14ac:dyDescent="0.2">
      <c r="A3" s="121" t="s">
        <v>1</v>
      </c>
      <c r="B3" s="121"/>
      <c r="C3" s="121"/>
      <c r="D3" s="121"/>
      <c r="E3" s="121"/>
      <c r="F3" s="121"/>
      <c r="G3" s="121"/>
      <c r="H3" s="121"/>
      <c r="I3" s="121"/>
      <c r="J3" s="13"/>
    </row>
    <row r="4" spans="1:10" s="2" customFormat="1" ht="18.75" x14ac:dyDescent="0.2">
      <c r="A4" s="120" t="s">
        <v>37</v>
      </c>
      <c r="B4" s="120"/>
      <c r="C4" s="120"/>
      <c r="D4" s="120"/>
      <c r="E4" s="120"/>
      <c r="F4" s="120"/>
      <c r="G4" s="120"/>
      <c r="H4" s="120"/>
      <c r="I4" s="120"/>
      <c r="J4" s="13"/>
    </row>
    <row r="5" spans="1:10" ht="93.75" customHeight="1" x14ac:dyDescent="0.2">
      <c r="A5" s="14" t="s">
        <v>3</v>
      </c>
      <c r="B5" s="14" t="s">
        <v>4</v>
      </c>
      <c r="C5" s="14" t="s">
        <v>5</v>
      </c>
      <c r="D5" s="14" t="s">
        <v>6</v>
      </c>
      <c r="E5" s="14" t="s">
        <v>17</v>
      </c>
      <c r="F5" s="14" t="s">
        <v>18</v>
      </c>
      <c r="G5" s="14" t="s">
        <v>19</v>
      </c>
      <c r="H5" s="14" t="s">
        <v>7</v>
      </c>
      <c r="I5" s="15" t="s">
        <v>8</v>
      </c>
      <c r="J5" s="16"/>
    </row>
    <row r="6" spans="1:10" ht="19.5" x14ac:dyDescent="0.3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98" t="s">
        <v>112</v>
      </c>
    </row>
    <row r="7" spans="1:10" s="18" customFormat="1" ht="14.25" x14ac:dyDescent="0.2">
      <c r="A7" s="116" t="s">
        <v>20</v>
      </c>
      <c r="B7" s="117"/>
      <c r="C7" s="117"/>
      <c r="D7" s="117"/>
      <c r="E7" s="117"/>
      <c r="F7" s="117"/>
      <c r="G7" s="117"/>
      <c r="H7" s="19">
        <f>H8+H24+H27+H32+H39+H48+H37+H50</f>
        <v>122754622</v>
      </c>
      <c r="I7" s="11"/>
    </row>
    <row r="8" spans="1:10" s="5" customFormat="1" ht="15.75" x14ac:dyDescent="0.2">
      <c r="A8" s="9"/>
      <c r="B8" s="9"/>
      <c r="C8" s="9"/>
      <c r="D8" s="49" t="s">
        <v>14</v>
      </c>
      <c r="E8" s="9"/>
      <c r="F8" s="9"/>
      <c r="G8" s="21"/>
      <c r="H8" s="20">
        <f>SUM(H9:H23)</f>
        <v>43565510</v>
      </c>
      <c r="I8" s="10"/>
    </row>
    <row r="9" spans="1:10" s="16" customFormat="1" ht="18.75" x14ac:dyDescent="0.2">
      <c r="A9" s="7" t="s">
        <v>16</v>
      </c>
      <c r="B9" s="47">
        <v>6030</v>
      </c>
      <c r="C9" s="43" t="s">
        <v>26</v>
      </c>
      <c r="D9" s="90" t="s">
        <v>27</v>
      </c>
      <c r="E9" s="17" t="s">
        <v>15</v>
      </c>
      <c r="F9" s="38">
        <v>2021</v>
      </c>
      <c r="G9" s="39"/>
      <c r="H9" s="40">
        <f>2464211+5750814</f>
        <v>8215025</v>
      </c>
      <c r="I9" s="41"/>
      <c r="J9" s="93">
        <v>2038</v>
      </c>
    </row>
    <row r="10" spans="1:10" s="16" customFormat="1" ht="47.25" x14ac:dyDescent="0.2">
      <c r="A10" s="7" t="s">
        <v>94</v>
      </c>
      <c r="B10" s="47">
        <v>6040</v>
      </c>
      <c r="C10" s="43" t="s">
        <v>96</v>
      </c>
      <c r="D10" s="90" t="s">
        <v>95</v>
      </c>
      <c r="E10" s="17" t="s">
        <v>97</v>
      </c>
      <c r="F10" s="38">
        <v>2021</v>
      </c>
      <c r="G10" s="39"/>
      <c r="H10" s="40">
        <v>1985175</v>
      </c>
      <c r="I10" s="41"/>
      <c r="J10" s="93">
        <v>2041</v>
      </c>
    </row>
    <row r="11" spans="1:10" s="16" customFormat="1" ht="31.5" x14ac:dyDescent="0.25">
      <c r="A11" s="7" t="s">
        <v>42</v>
      </c>
      <c r="B11" s="42">
        <v>7370</v>
      </c>
      <c r="C11" s="43" t="s">
        <v>10</v>
      </c>
      <c r="D11" s="92" t="s">
        <v>43</v>
      </c>
      <c r="E11" s="44" t="s">
        <v>59</v>
      </c>
      <c r="F11" s="38">
        <v>2021</v>
      </c>
      <c r="G11" s="39"/>
      <c r="H11" s="40">
        <v>4500000</v>
      </c>
      <c r="I11" s="41"/>
      <c r="J11" s="93">
        <v>2002</v>
      </c>
    </row>
    <row r="12" spans="1:10" s="16" customFormat="1" ht="31.5" x14ac:dyDescent="0.25">
      <c r="A12" s="113" t="s">
        <v>56</v>
      </c>
      <c r="B12" s="114">
        <v>7330</v>
      </c>
      <c r="C12" s="7" t="s">
        <v>32</v>
      </c>
      <c r="D12" s="128" t="s">
        <v>57</v>
      </c>
      <c r="E12" s="45" t="s">
        <v>85</v>
      </c>
      <c r="F12" s="38">
        <v>2021</v>
      </c>
      <c r="G12" s="39"/>
      <c r="H12" s="40">
        <v>1000000</v>
      </c>
      <c r="I12" s="41"/>
      <c r="J12" s="93">
        <v>2036</v>
      </c>
    </row>
    <row r="13" spans="1:10" s="112" customFormat="1" ht="18.75" x14ac:dyDescent="0.25">
      <c r="A13" s="113" t="s">
        <v>56</v>
      </c>
      <c r="B13" s="114">
        <v>7330</v>
      </c>
      <c r="C13" s="7" t="s">
        <v>32</v>
      </c>
      <c r="D13" s="129"/>
      <c r="E13" s="111" t="s">
        <v>58</v>
      </c>
      <c r="F13" s="38">
        <v>2021</v>
      </c>
      <c r="G13" s="111"/>
      <c r="H13" s="40">
        <v>2000000</v>
      </c>
      <c r="I13" s="111"/>
      <c r="J13" s="110">
        <v>2027</v>
      </c>
    </row>
    <row r="14" spans="1:10" s="16" customFormat="1" ht="31.5" x14ac:dyDescent="0.25">
      <c r="A14" s="7" t="s">
        <v>9</v>
      </c>
      <c r="B14" s="35">
        <v>7650</v>
      </c>
      <c r="C14" s="7" t="s">
        <v>10</v>
      </c>
      <c r="D14" s="91" t="s">
        <v>21</v>
      </c>
      <c r="E14" s="37" t="s">
        <v>11</v>
      </c>
      <c r="F14" s="38">
        <v>2021</v>
      </c>
      <c r="G14" s="39"/>
      <c r="H14" s="40">
        <v>100000</v>
      </c>
      <c r="I14" s="41"/>
      <c r="J14" s="93">
        <v>2001</v>
      </c>
    </row>
    <row r="15" spans="1:10" s="16" customFormat="1" ht="31.5" x14ac:dyDescent="0.25">
      <c r="A15" s="7" t="s">
        <v>51</v>
      </c>
      <c r="B15" s="42">
        <v>9750</v>
      </c>
      <c r="C15" s="43" t="s">
        <v>30</v>
      </c>
      <c r="D15" s="122" t="s">
        <v>52</v>
      </c>
      <c r="E15" s="45" t="s">
        <v>45</v>
      </c>
      <c r="F15" s="38" t="s">
        <v>35</v>
      </c>
      <c r="G15" s="39">
        <v>67620674</v>
      </c>
      <c r="H15" s="40">
        <f>5259000-2714160</f>
        <v>2544840</v>
      </c>
      <c r="I15" s="41">
        <v>25</v>
      </c>
      <c r="J15" s="93">
        <v>2003</v>
      </c>
    </row>
    <row r="16" spans="1:10" s="16" customFormat="1" ht="31.5" x14ac:dyDescent="0.2">
      <c r="A16" s="7" t="s">
        <v>51</v>
      </c>
      <c r="B16" s="42">
        <v>9750</v>
      </c>
      <c r="C16" s="43" t="s">
        <v>30</v>
      </c>
      <c r="D16" s="123"/>
      <c r="E16" s="44" t="s">
        <v>60</v>
      </c>
      <c r="F16" s="38">
        <v>2021</v>
      </c>
      <c r="G16" s="39">
        <v>8532101</v>
      </c>
      <c r="H16" s="40">
        <v>853300</v>
      </c>
      <c r="I16" s="41"/>
      <c r="J16" s="93">
        <v>2004</v>
      </c>
    </row>
    <row r="17" spans="1:51" s="16" customFormat="1" ht="31.5" x14ac:dyDescent="0.2">
      <c r="A17" s="7" t="s">
        <v>51</v>
      </c>
      <c r="B17" s="42">
        <v>9750</v>
      </c>
      <c r="C17" s="43" t="s">
        <v>30</v>
      </c>
      <c r="D17" s="124"/>
      <c r="E17" s="44" t="s">
        <v>61</v>
      </c>
      <c r="F17" s="38" t="s">
        <v>69</v>
      </c>
      <c r="G17" s="39">
        <v>25999836</v>
      </c>
      <c r="H17" s="40">
        <f>2600000+5199951</f>
        <v>7799951</v>
      </c>
      <c r="I17" s="41"/>
      <c r="J17" s="93">
        <v>2005</v>
      </c>
    </row>
    <row r="18" spans="1:51" s="16" customFormat="1" ht="31.5" x14ac:dyDescent="0.25">
      <c r="A18" s="7" t="s">
        <v>53</v>
      </c>
      <c r="B18" s="42">
        <v>9770</v>
      </c>
      <c r="C18" s="43" t="s">
        <v>30</v>
      </c>
      <c r="D18" s="125" t="s">
        <v>54</v>
      </c>
      <c r="E18" s="36" t="s">
        <v>72</v>
      </c>
      <c r="F18" s="38">
        <v>2021</v>
      </c>
      <c r="G18" s="39">
        <v>12000000</v>
      </c>
      <c r="H18" s="40">
        <f>1400000+1000000</f>
        <v>2400000</v>
      </c>
      <c r="I18" s="41"/>
      <c r="J18" s="93">
        <v>2006</v>
      </c>
    </row>
    <row r="19" spans="1:51" s="16" customFormat="1" ht="18.75" x14ac:dyDescent="0.25">
      <c r="A19" s="7" t="s">
        <v>53</v>
      </c>
      <c r="B19" s="42">
        <v>9770</v>
      </c>
      <c r="C19" s="43" t="s">
        <v>30</v>
      </c>
      <c r="D19" s="126"/>
      <c r="E19" s="45" t="s">
        <v>86</v>
      </c>
      <c r="F19" s="38">
        <v>2021</v>
      </c>
      <c r="G19" s="39">
        <v>39127000</v>
      </c>
      <c r="H19" s="40">
        <v>5900000</v>
      </c>
      <c r="I19" s="41"/>
      <c r="J19" s="93">
        <v>2007</v>
      </c>
    </row>
    <row r="20" spans="1:51" s="16" customFormat="1" ht="31.5" x14ac:dyDescent="0.25">
      <c r="A20" s="7" t="s">
        <v>53</v>
      </c>
      <c r="B20" s="42">
        <v>9770</v>
      </c>
      <c r="C20" s="43" t="s">
        <v>30</v>
      </c>
      <c r="D20" s="126"/>
      <c r="E20" s="45" t="s">
        <v>62</v>
      </c>
      <c r="F20" s="38">
        <v>2021</v>
      </c>
      <c r="G20" s="39">
        <v>9300000</v>
      </c>
      <c r="H20" s="40">
        <v>1395000</v>
      </c>
      <c r="I20" s="41"/>
      <c r="J20" s="93">
        <v>2011</v>
      </c>
    </row>
    <row r="21" spans="1:51" s="16" customFormat="1" ht="31.5" x14ac:dyDescent="0.25">
      <c r="A21" s="7" t="s">
        <v>53</v>
      </c>
      <c r="B21" s="42">
        <v>9770</v>
      </c>
      <c r="C21" s="43" t="s">
        <v>30</v>
      </c>
      <c r="D21" s="126"/>
      <c r="E21" s="45" t="s">
        <v>63</v>
      </c>
      <c r="F21" s="38">
        <v>2021</v>
      </c>
      <c r="G21" s="39">
        <v>9300000</v>
      </c>
      <c r="H21" s="40">
        <v>1395000</v>
      </c>
      <c r="I21" s="41"/>
      <c r="J21" s="93">
        <v>2012</v>
      </c>
    </row>
    <row r="22" spans="1:51" s="16" customFormat="1" ht="31.5" x14ac:dyDescent="0.25">
      <c r="A22" s="7" t="s">
        <v>53</v>
      </c>
      <c r="B22" s="42">
        <v>9770</v>
      </c>
      <c r="C22" s="43" t="s">
        <v>30</v>
      </c>
      <c r="D22" s="126"/>
      <c r="E22" s="45" t="s">
        <v>55</v>
      </c>
      <c r="F22" s="38">
        <v>2021</v>
      </c>
      <c r="G22" s="39">
        <v>22473280</v>
      </c>
      <c r="H22" s="40">
        <f>4495000-1640211-762788-600000-15500-1469700</f>
        <v>6801</v>
      </c>
      <c r="I22" s="41"/>
      <c r="J22" s="93">
        <v>2013</v>
      </c>
    </row>
    <row r="23" spans="1:51" s="16" customFormat="1" ht="31.5" x14ac:dyDescent="0.25">
      <c r="A23" s="7" t="s">
        <v>53</v>
      </c>
      <c r="B23" s="42">
        <v>9770</v>
      </c>
      <c r="C23" s="43" t="s">
        <v>30</v>
      </c>
      <c r="D23" s="127"/>
      <c r="E23" s="45" t="s">
        <v>103</v>
      </c>
      <c r="F23" s="38">
        <v>2021</v>
      </c>
      <c r="G23" s="39">
        <v>17352090</v>
      </c>
      <c r="H23" s="40">
        <v>3470418</v>
      </c>
      <c r="I23" s="41"/>
      <c r="J23" s="93">
        <v>2047</v>
      </c>
    </row>
    <row r="24" spans="1:51" s="5" customFormat="1" ht="18.75" x14ac:dyDescent="0.2">
      <c r="A24" s="56"/>
      <c r="B24" s="57"/>
      <c r="C24" s="58"/>
      <c r="D24" s="59" t="s">
        <v>114</v>
      </c>
      <c r="E24" s="60"/>
      <c r="F24" s="51"/>
      <c r="G24" s="61"/>
      <c r="H24" s="53">
        <f>SUM(H25:H26)</f>
        <v>2250788</v>
      </c>
      <c r="I24" s="54"/>
      <c r="J24" s="94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</row>
    <row r="25" spans="1:51" s="16" customFormat="1" ht="31.5" x14ac:dyDescent="0.2">
      <c r="A25" s="7" t="s">
        <v>33</v>
      </c>
      <c r="B25" s="47">
        <v>7441</v>
      </c>
      <c r="C25" s="43" t="s">
        <v>28</v>
      </c>
      <c r="D25" s="125" t="s">
        <v>34</v>
      </c>
      <c r="E25" s="44" t="s">
        <v>116</v>
      </c>
      <c r="F25" s="38">
        <v>2021</v>
      </c>
      <c r="G25" s="39"/>
      <c r="H25" s="40">
        <v>1488000</v>
      </c>
      <c r="I25" s="41"/>
      <c r="J25" s="93">
        <v>2018</v>
      </c>
    </row>
    <row r="26" spans="1:51" s="16" customFormat="1" ht="50.25" customHeight="1" x14ac:dyDescent="0.2">
      <c r="A26" s="7" t="s">
        <v>33</v>
      </c>
      <c r="B26" s="47">
        <v>7441</v>
      </c>
      <c r="C26" s="43" t="s">
        <v>28</v>
      </c>
      <c r="D26" s="127"/>
      <c r="E26" s="44" t="s">
        <v>120</v>
      </c>
      <c r="F26" s="38">
        <v>2021</v>
      </c>
      <c r="G26" s="39"/>
      <c r="H26" s="40">
        <v>762788</v>
      </c>
      <c r="I26" s="41"/>
      <c r="J26" s="93">
        <v>2049</v>
      </c>
    </row>
    <row r="27" spans="1:51" s="12" customFormat="1" ht="18.75" x14ac:dyDescent="0.25">
      <c r="A27" s="56"/>
      <c r="B27" s="57"/>
      <c r="C27" s="58"/>
      <c r="D27" s="59" t="s">
        <v>137</v>
      </c>
      <c r="E27" s="50"/>
      <c r="F27" s="51"/>
      <c r="G27" s="61"/>
      <c r="H27" s="53">
        <f>SUM(H28:H31)</f>
        <v>4971800</v>
      </c>
      <c r="I27" s="54"/>
      <c r="J27" s="93"/>
    </row>
    <row r="28" spans="1:51" s="16" customFormat="1" ht="18.75" x14ac:dyDescent="0.25">
      <c r="A28" s="7" t="s">
        <v>16</v>
      </c>
      <c r="B28" s="62">
        <v>6030</v>
      </c>
      <c r="C28" s="7" t="s">
        <v>26</v>
      </c>
      <c r="D28" s="46" t="s">
        <v>27</v>
      </c>
      <c r="E28" s="45" t="s">
        <v>40</v>
      </c>
      <c r="F28" s="38">
        <v>2021</v>
      </c>
      <c r="G28" s="39"/>
      <c r="H28" s="40">
        <v>391800</v>
      </c>
      <c r="I28" s="41"/>
      <c r="J28" s="93">
        <v>2019</v>
      </c>
    </row>
    <row r="29" spans="1:51" s="16" customFormat="1" ht="47.25" customHeight="1" x14ac:dyDescent="0.25">
      <c r="A29" s="63" t="s">
        <v>64</v>
      </c>
      <c r="B29" s="64">
        <v>7461</v>
      </c>
      <c r="C29" s="7" t="s">
        <v>28</v>
      </c>
      <c r="D29" s="130" t="s">
        <v>65</v>
      </c>
      <c r="E29" s="25" t="s">
        <v>66</v>
      </c>
      <c r="F29" s="38">
        <v>2021</v>
      </c>
      <c r="G29" s="39"/>
      <c r="H29" s="40">
        <v>2500000</v>
      </c>
      <c r="I29" s="41"/>
      <c r="J29" s="93">
        <v>2021</v>
      </c>
    </row>
    <row r="30" spans="1:51" s="16" customFormat="1" ht="31.5" x14ac:dyDescent="0.25">
      <c r="A30" s="63" t="s">
        <v>64</v>
      </c>
      <c r="B30" s="64">
        <v>7461</v>
      </c>
      <c r="C30" s="7" t="s">
        <v>28</v>
      </c>
      <c r="D30" s="131"/>
      <c r="E30" s="25" t="s">
        <v>67</v>
      </c>
      <c r="F30" s="38">
        <v>2021</v>
      </c>
      <c r="G30" s="39"/>
      <c r="H30" s="40">
        <v>480000</v>
      </c>
      <c r="I30" s="41"/>
      <c r="J30" s="93">
        <v>2022</v>
      </c>
    </row>
    <row r="31" spans="1:51" s="16" customFormat="1" ht="31.5" x14ac:dyDescent="0.25">
      <c r="A31" s="63" t="s">
        <v>64</v>
      </c>
      <c r="B31" s="64">
        <v>7461</v>
      </c>
      <c r="C31" s="7" t="s">
        <v>28</v>
      </c>
      <c r="D31" s="132"/>
      <c r="E31" s="25" t="s">
        <v>68</v>
      </c>
      <c r="F31" s="38">
        <v>2021</v>
      </c>
      <c r="G31" s="39"/>
      <c r="H31" s="40">
        <v>1600000</v>
      </c>
      <c r="I31" s="41"/>
      <c r="J31" s="93">
        <v>2023</v>
      </c>
    </row>
    <row r="32" spans="1:51" s="5" customFormat="1" ht="18.75" x14ac:dyDescent="0.2">
      <c r="A32" s="56"/>
      <c r="B32" s="57"/>
      <c r="C32" s="58"/>
      <c r="D32" s="59" t="s">
        <v>115</v>
      </c>
      <c r="E32" s="60"/>
      <c r="F32" s="51"/>
      <c r="G32" s="61"/>
      <c r="H32" s="53">
        <f>SUM(H33:H36)</f>
        <v>9211716</v>
      </c>
      <c r="I32" s="54"/>
      <c r="J32" s="9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 s="16" customFormat="1" ht="18.75" x14ac:dyDescent="0.25">
      <c r="A33" s="7" t="s">
        <v>16</v>
      </c>
      <c r="B33" s="47">
        <v>6030</v>
      </c>
      <c r="C33" s="43" t="s">
        <v>26</v>
      </c>
      <c r="D33" s="133" t="s">
        <v>27</v>
      </c>
      <c r="E33" s="45" t="s">
        <v>44</v>
      </c>
      <c r="F33" s="38">
        <v>2021</v>
      </c>
      <c r="G33" s="39"/>
      <c r="H33" s="40">
        <v>9000000</v>
      </c>
      <c r="I33" s="41"/>
      <c r="J33" s="93">
        <v>2024</v>
      </c>
    </row>
    <row r="34" spans="1:51" s="16" customFormat="1" ht="18.75" x14ac:dyDescent="0.25">
      <c r="A34" s="7" t="s">
        <v>16</v>
      </c>
      <c r="B34" s="47">
        <v>6030</v>
      </c>
      <c r="C34" s="43" t="s">
        <v>26</v>
      </c>
      <c r="D34" s="134"/>
      <c r="E34" s="45" t="s">
        <v>39</v>
      </c>
      <c r="F34" s="38">
        <v>2021</v>
      </c>
      <c r="G34" s="39"/>
      <c r="H34" s="40">
        <v>125200</v>
      </c>
      <c r="I34" s="41"/>
      <c r="J34" s="93">
        <v>2033</v>
      </c>
    </row>
    <row r="35" spans="1:51" s="16" customFormat="1" ht="47.25" x14ac:dyDescent="0.25">
      <c r="A35" s="7" t="s">
        <v>16</v>
      </c>
      <c r="B35" s="47">
        <v>6030</v>
      </c>
      <c r="C35" s="43" t="s">
        <v>26</v>
      </c>
      <c r="D35" s="134"/>
      <c r="E35" s="45" t="s">
        <v>87</v>
      </c>
      <c r="F35" s="38">
        <v>2021</v>
      </c>
      <c r="G35" s="39"/>
      <c r="H35" s="40">
        <v>36750</v>
      </c>
      <c r="I35" s="41"/>
      <c r="J35" s="93">
        <v>2039</v>
      </c>
    </row>
    <row r="36" spans="1:51" s="16" customFormat="1" ht="47.25" x14ac:dyDescent="0.25">
      <c r="A36" s="7" t="s">
        <v>16</v>
      </c>
      <c r="B36" s="47">
        <v>6030</v>
      </c>
      <c r="C36" s="43" t="s">
        <v>26</v>
      </c>
      <c r="D36" s="135"/>
      <c r="E36" s="45" t="s">
        <v>88</v>
      </c>
      <c r="F36" s="38">
        <v>2021</v>
      </c>
      <c r="G36" s="39"/>
      <c r="H36" s="40">
        <v>49766</v>
      </c>
      <c r="I36" s="41"/>
      <c r="J36" s="93">
        <v>2040</v>
      </c>
    </row>
    <row r="37" spans="1:51" ht="31.5" x14ac:dyDescent="0.2">
      <c r="A37" s="56"/>
      <c r="B37" s="57"/>
      <c r="C37" s="78"/>
      <c r="D37" s="79" t="s">
        <v>36</v>
      </c>
      <c r="E37" s="60"/>
      <c r="F37" s="51"/>
      <c r="G37" s="61"/>
      <c r="H37" s="53">
        <f>H38</f>
        <v>600000</v>
      </c>
      <c r="I37" s="54"/>
      <c r="J37" s="94"/>
    </row>
    <row r="38" spans="1:51" s="16" customFormat="1" ht="47.25" x14ac:dyDescent="0.2">
      <c r="A38" s="7" t="s">
        <v>117</v>
      </c>
      <c r="B38" s="47">
        <v>2111</v>
      </c>
      <c r="C38" s="43" t="s">
        <v>119</v>
      </c>
      <c r="D38" s="106" t="s">
        <v>118</v>
      </c>
      <c r="E38" s="44" t="s">
        <v>15</v>
      </c>
      <c r="F38" s="38">
        <v>2021</v>
      </c>
      <c r="G38" s="39"/>
      <c r="H38" s="40">
        <v>600000</v>
      </c>
      <c r="I38" s="41"/>
      <c r="J38" s="110">
        <v>2050</v>
      </c>
    </row>
    <row r="39" spans="1:51" s="5" customFormat="1" ht="18.75" x14ac:dyDescent="0.25">
      <c r="A39" s="48"/>
      <c r="B39" s="48"/>
      <c r="C39" s="48"/>
      <c r="D39" s="49" t="s">
        <v>109</v>
      </c>
      <c r="E39" s="50"/>
      <c r="F39" s="51"/>
      <c r="G39" s="52"/>
      <c r="H39" s="53">
        <f>H40+H41+H42+H43+H44+H46+H45+H47</f>
        <v>61273308</v>
      </c>
      <c r="I39" s="54"/>
      <c r="J39" s="96"/>
    </row>
    <row r="40" spans="1:51" s="16" customFormat="1" ht="31.5" x14ac:dyDescent="0.25">
      <c r="A40" s="7" t="s">
        <v>31</v>
      </c>
      <c r="B40" s="55">
        <v>7321</v>
      </c>
      <c r="C40" s="8" t="s">
        <v>73</v>
      </c>
      <c r="D40" s="122" t="s">
        <v>74</v>
      </c>
      <c r="E40" s="45" t="s">
        <v>70</v>
      </c>
      <c r="F40" s="38">
        <v>2021</v>
      </c>
      <c r="G40" s="107"/>
      <c r="H40" s="107">
        <v>3573300</v>
      </c>
      <c r="I40" s="41"/>
      <c r="J40" s="93">
        <v>2015</v>
      </c>
    </row>
    <row r="41" spans="1:51" s="16" customFormat="1" ht="31.5" x14ac:dyDescent="0.25">
      <c r="A41" s="7" t="s">
        <v>31</v>
      </c>
      <c r="B41" s="55">
        <v>7321</v>
      </c>
      <c r="C41" s="8" t="s">
        <v>73</v>
      </c>
      <c r="D41" s="123"/>
      <c r="E41" s="45" t="s">
        <v>71</v>
      </c>
      <c r="F41" s="38">
        <v>2021</v>
      </c>
      <c r="G41" s="39"/>
      <c r="H41" s="40">
        <v>3960000</v>
      </c>
      <c r="I41" s="41"/>
      <c r="J41" s="93">
        <v>2016</v>
      </c>
    </row>
    <row r="42" spans="1:51" s="16" customFormat="1" ht="47.25" x14ac:dyDescent="0.25">
      <c r="A42" s="7" t="s">
        <v>31</v>
      </c>
      <c r="B42" s="55">
        <v>7321</v>
      </c>
      <c r="C42" s="8" t="s">
        <v>73</v>
      </c>
      <c r="D42" s="123"/>
      <c r="E42" s="45" t="s">
        <v>77</v>
      </c>
      <c r="F42" s="38" t="s">
        <v>78</v>
      </c>
      <c r="G42" s="39">
        <v>158216750</v>
      </c>
      <c r="H42" s="40">
        <v>26357340</v>
      </c>
      <c r="I42" s="41"/>
      <c r="J42" s="93">
        <v>2017</v>
      </c>
    </row>
    <row r="43" spans="1:51" s="16" customFormat="1" ht="31.5" x14ac:dyDescent="0.25">
      <c r="A43" s="7" t="s">
        <v>31</v>
      </c>
      <c r="B43" s="55">
        <v>7321</v>
      </c>
      <c r="C43" s="8" t="s">
        <v>73</v>
      </c>
      <c r="D43" s="123"/>
      <c r="E43" s="45" t="s">
        <v>79</v>
      </c>
      <c r="F43" s="38">
        <v>2021</v>
      </c>
      <c r="G43" s="40"/>
      <c r="H43" s="40">
        <v>307000</v>
      </c>
      <c r="I43" s="41"/>
      <c r="J43" s="93">
        <v>2034</v>
      </c>
    </row>
    <row r="44" spans="1:51" s="16" customFormat="1" ht="31.5" x14ac:dyDescent="0.25">
      <c r="A44" s="7" t="s">
        <v>31</v>
      </c>
      <c r="B44" s="55">
        <v>7321</v>
      </c>
      <c r="C44" s="8" t="s">
        <v>73</v>
      </c>
      <c r="D44" s="123"/>
      <c r="E44" s="45" t="s">
        <v>80</v>
      </c>
      <c r="F44" s="38">
        <v>2021</v>
      </c>
      <c r="G44" s="40"/>
      <c r="H44" s="40">
        <v>123000</v>
      </c>
      <c r="I44" s="41"/>
      <c r="J44" s="93">
        <v>2035</v>
      </c>
    </row>
    <row r="45" spans="1:51" s="16" customFormat="1" ht="18.75" x14ac:dyDescent="0.25">
      <c r="A45" s="7" t="s">
        <v>31</v>
      </c>
      <c r="B45" s="55">
        <v>7321</v>
      </c>
      <c r="C45" s="8" t="s">
        <v>73</v>
      </c>
      <c r="D45" s="123"/>
      <c r="E45" s="45" t="s">
        <v>130</v>
      </c>
      <c r="F45" s="38">
        <v>2021</v>
      </c>
      <c r="G45" s="40"/>
      <c r="H45" s="40">
        <v>2714160</v>
      </c>
      <c r="I45" s="41"/>
      <c r="J45" s="93">
        <v>2003</v>
      </c>
    </row>
    <row r="46" spans="1:51" s="16" customFormat="1" ht="33" customHeight="1" x14ac:dyDescent="0.25">
      <c r="A46" s="7" t="s">
        <v>31</v>
      </c>
      <c r="B46" s="55">
        <v>7321</v>
      </c>
      <c r="C46" s="8" t="s">
        <v>73</v>
      </c>
      <c r="D46" s="124"/>
      <c r="E46" s="45" t="s">
        <v>131</v>
      </c>
      <c r="F46" s="38">
        <v>2021</v>
      </c>
      <c r="G46" s="40"/>
      <c r="H46" s="40">
        <v>1483886</v>
      </c>
      <c r="I46" s="41"/>
      <c r="J46" s="93">
        <v>2046</v>
      </c>
    </row>
    <row r="47" spans="1:51" s="16" customFormat="1" ht="45" customHeight="1" x14ac:dyDescent="0.25">
      <c r="A47" s="7" t="s">
        <v>100</v>
      </c>
      <c r="B47" s="55">
        <v>7368</v>
      </c>
      <c r="C47" s="7" t="s">
        <v>10</v>
      </c>
      <c r="D47" s="105" t="s">
        <v>102</v>
      </c>
      <c r="E47" s="45" t="s">
        <v>101</v>
      </c>
      <c r="F47" s="38">
        <v>2021</v>
      </c>
      <c r="G47" s="39"/>
      <c r="H47" s="40">
        <v>22754622</v>
      </c>
      <c r="I47" s="41"/>
      <c r="J47" s="93">
        <v>2044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</row>
    <row r="48" spans="1:51" s="5" customFormat="1" ht="31.5" x14ac:dyDescent="0.25">
      <c r="A48" s="48"/>
      <c r="B48" s="48"/>
      <c r="C48" s="48"/>
      <c r="D48" s="49" t="s">
        <v>108</v>
      </c>
      <c r="E48" s="50"/>
      <c r="F48" s="51"/>
      <c r="G48" s="52"/>
      <c r="H48" s="53">
        <f>H49</f>
        <v>866000</v>
      </c>
      <c r="I48" s="54"/>
      <c r="J48" s="96"/>
    </row>
    <row r="49" spans="1:51" s="16" customFormat="1" ht="35.25" customHeight="1" x14ac:dyDescent="0.25">
      <c r="A49" s="7" t="s">
        <v>105</v>
      </c>
      <c r="B49" s="76" t="s">
        <v>104</v>
      </c>
      <c r="C49" s="8" t="s">
        <v>24</v>
      </c>
      <c r="D49" s="35" t="s">
        <v>106</v>
      </c>
      <c r="E49" s="45" t="s">
        <v>107</v>
      </c>
      <c r="F49" s="38">
        <v>2021</v>
      </c>
      <c r="G49" s="107"/>
      <c r="H49" s="107">
        <v>866000</v>
      </c>
      <c r="I49" s="41"/>
      <c r="J49" s="93">
        <v>2048</v>
      </c>
    </row>
    <row r="50" spans="1:51" s="103" customFormat="1" ht="15.75" x14ac:dyDescent="0.25">
      <c r="A50" s="99"/>
      <c r="B50" s="56"/>
      <c r="C50" s="100"/>
      <c r="D50" s="101" t="s">
        <v>121</v>
      </c>
      <c r="E50" s="102"/>
      <c r="F50" s="51"/>
      <c r="G50" s="61"/>
      <c r="H50" s="53">
        <f>H51</f>
        <v>15500</v>
      </c>
      <c r="I50" s="54"/>
    </row>
    <row r="51" spans="1:51" s="16" customFormat="1" ht="30" customHeight="1" x14ac:dyDescent="0.2">
      <c r="A51" s="7" t="s">
        <v>122</v>
      </c>
      <c r="B51" s="42">
        <v>5041</v>
      </c>
      <c r="C51" s="108" t="s">
        <v>124</v>
      </c>
      <c r="D51" s="109" t="s">
        <v>123</v>
      </c>
      <c r="E51" s="17" t="s">
        <v>15</v>
      </c>
      <c r="F51" s="38">
        <v>2020</v>
      </c>
      <c r="G51" s="39"/>
      <c r="H51" s="40">
        <v>15500</v>
      </c>
      <c r="I51" s="41"/>
      <c r="J51" s="93">
        <v>2051</v>
      </c>
    </row>
    <row r="52" spans="1:51" s="18" customFormat="1" ht="18.75" x14ac:dyDescent="0.2">
      <c r="A52" s="65"/>
      <c r="B52" s="66"/>
      <c r="C52" s="65"/>
      <c r="D52" s="65"/>
      <c r="E52" s="67" t="s">
        <v>22</v>
      </c>
      <c r="F52" s="65"/>
      <c r="G52" s="68"/>
      <c r="H52" s="69">
        <f>H53+H57+H60+H62+H67+H65+H73+H75</f>
        <v>33225778</v>
      </c>
      <c r="I52" s="65"/>
      <c r="J52" s="97"/>
    </row>
    <row r="53" spans="1:51" s="5" customFormat="1" ht="18.75" x14ac:dyDescent="0.2">
      <c r="A53" s="70"/>
      <c r="B53" s="71"/>
      <c r="C53" s="70"/>
      <c r="D53" s="49" t="s">
        <v>14</v>
      </c>
      <c r="E53" s="72"/>
      <c r="F53" s="70"/>
      <c r="G53" s="73"/>
      <c r="H53" s="74">
        <f>SUM(H54:H56)</f>
        <v>6847638</v>
      </c>
      <c r="I53" s="70"/>
      <c r="J53" s="96"/>
    </row>
    <row r="54" spans="1:51" s="16" customFormat="1" ht="78.75" x14ac:dyDescent="0.2">
      <c r="A54" s="75" t="s">
        <v>13</v>
      </c>
      <c r="B54" s="76" t="s">
        <v>23</v>
      </c>
      <c r="C54" s="7" t="s">
        <v>24</v>
      </c>
      <c r="D54" s="35" t="s">
        <v>25</v>
      </c>
      <c r="E54" s="17" t="s">
        <v>15</v>
      </c>
      <c r="F54" s="38">
        <v>2021</v>
      </c>
      <c r="G54" s="39"/>
      <c r="H54" s="40">
        <f>662000-24800+1270000</f>
        <v>1907200</v>
      </c>
      <c r="I54" s="41" t="s">
        <v>12</v>
      </c>
      <c r="J54" s="93">
        <v>2026</v>
      </c>
    </row>
    <row r="55" spans="1:51" s="16" customFormat="1" ht="47.25" x14ac:dyDescent="0.2">
      <c r="A55" s="75" t="s">
        <v>91</v>
      </c>
      <c r="B55" s="76">
        <v>7363</v>
      </c>
      <c r="C55" s="7" t="s">
        <v>10</v>
      </c>
      <c r="D55" s="35" t="s">
        <v>92</v>
      </c>
      <c r="E55" s="17" t="s">
        <v>93</v>
      </c>
      <c r="F55" s="38">
        <v>2021</v>
      </c>
      <c r="G55" s="39"/>
      <c r="H55" s="40">
        <v>3035438</v>
      </c>
      <c r="I55" s="41"/>
      <c r="J55" s="93">
        <v>2042</v>
      </c>
    </row>
    <row r="56" spans="1:51" s="16" customFormat="1" ht="18.75" x14ac:dyDescent="0.2">
      <c r="A56" s="75" t="s">
        <v>134</v>
      </c>
      <c r="B56" s="76">
        <v>8230</v>
      </c>
      <c r="C56" s="7" t="s">
        <v>136</v>
      </c>
      <c r="D56" s="35" t="s">
        <v>135</v>
      </c>
      <c r="E56" s="17" t="s">
        <v>15</v>
      </c>
      <c r="F56" s="38">
        <v>2021</v>
      </c>
      <c r="G56" s="39"/>
      <c r="H56" s="40">
        <v>1905000</v>
      </c>
      <c r="I56" s="41"/>
      <c r="J56" s="93">
        <v>2055</v>
      </c>
    </row>
    <row r="57" spans="1:51" ht="31.5" x14ac:dyDescent="0.2">
      <c r="A57" s="56"/>
      <c r="B57" s="57"/>
      <c r="C57" s="78"/>
      <c r="D57" s="79" t="s">
        <v>36</v>
      </c>
      <c r="E57" s="60"/>
      <c r="F57" s="51"/>
      <c r="G57" s="61"/>
      <c r="H57" s="53">
        <f>SUM(H58:H59)</f>
        <v>600000</v>
      </c>
      <c r="I57" s="54"/>
      <c r="J57" s="94"/>
    </row>
    <row r="58" spans="1:51" s="16" customFormat="1" ht="47.25" x14ac:dyDescent="0.2">
      <c r="A58" s="7" t="s">
        <v>41</v>
      </c>
      <c r="B58" s="47">
        <v>7322</v>
      </c>
      <c r="C58" s="43" t="s">
        <v>32</v>
      </c>
      <c r="D58" s="136" t="s">
        <v>99</v>
      </c>
      <c r="E58" s="44" t="s">
        <v>76</v>
      </c>
      <c r="F58" s="38">
        <v>2021</v>
      </c>
      <c r="G58" s="39"/>
      <c r="H58" s="40">
        <v>300000</v>
      </c>
      <c r="I58" s="41"/>
      <c r="J58" s="95">
        <v>2029</v>
      </c>
    </row>
    <row r="59" spans="1:51" s="16" customFormat="1" ht="47.25" x14ac:dyDescent="0.2">
      <c r="A59" s="7" t="s">
        <v>41</v>
      </c>
      <c r="B59" s="47">
        <v>7322</v>
      </c>
      <c r="C59" s="43" t="s">
        <v>32</v>
      </c>
      <c r="D59" s="137"/>
      <c r="E59" s="44" t="s">
        <v>75</v>
      </c>
      <c r="F59" s="38">
        <v>2021</v>
      </c>
      <c r="G59" s="39"/>
      <c r="H59" s="40">
        <v>300000</v>
      </c>
      <c r="I59" s="41"/>
      <c r="J59" s="94">
        <v>2030</v>
      </c>
    </row>
    <row r="60" spans="1:51" ht="31.5" x14ac:dyDescent="0.2">
      <c r="A60" s="56"/>
      <c r="B60" s="58"/>
      <c r="C60" s="78"/>
      <c r="D60" s="79" t="s">
        <v>81</v>
      </c>
      <c r="E60" s="60"/>
      <c r="F60" s="51"/>
      <c r="G60" s="61"/>
      <c r="H60" s="53">
        <f>SUM(H61)</f>
        <v>1750000</v>
      </c>
      <c r="I60" s="54"/>
      <c r="J60" s="94"/>
    </row>
    <row r="61" spans="1:51" s="16" customFormat="1" ht="31.5" x14ac:dyDescent="0.25">
      <c r="A61" s="7" t="s">
        <v>82</v>
      </c>
      <c r="B61" s="42">
        <v>2080</v>
      </c>
      <c r="C61" s="43" t="s">
        <v>83</v>
      </c>
      <c r="D61" s="104" t="s">
        <v>84</v>
      </c>
      <c r="E61" s="45" t="s">
        <v>15</v>
      </c>
      <c r="F61" s="38">
        <v>2020</v>
      </c>
      <c r="G61" s="39"/>
      <c r="H61" s="40">
        <v>1750000</v>
      </c>
      <c r="I61" s="41"/>
      <c r="J61" s="93">
        <v>2037</v>
      </c>
    </row>
    <row r="62" spans="1:51" s="5" customFormat="1" ht="18.75" x14ac:dyDescent="0.2">
      <c r="A62" s="56"/>
      <c r="B62" s="57"/>
      <c r="C62" s="58"/>
      <c r="D62" s="59" t="s">
        <v>138</v>
      </c>
      <c r="E62" s="60"/>
      <c r="F62" s="51"/>
      <c r="G62" s="61"/>
      <c r="H62" s="53">
        <f>SUM(H63:H64)</f>
        <v>2962900</v>
      </c>
      <c r="I62" s="54"/>
      <c r="J62" s="9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ht="33" customHeight="1" x14ac:dyDescent="0.2">
      <c r="A63" s="80" t="s">
        <v>46</v>
      </c>
      <c r="B63" s="81">
        <v>6011</v>
      </c>
      <c r="C63" s="7" t="s">
        <v>47</v>
      </c>
      <c r="D63" s="138" t="s">
        <v>48</v>
      </c>
      <c r="E63" s="82" t="s">
        <v>49</v>
      </c>
      <c r="F63" s="83">
        <v>2021</v>
      </c>
      <c r="G63" s="84"/>
      <c r="H63" s="85">
        <v>1484700</v>
      </c>
      <c r="I63" s="86" t="s">
        <v>12</v>
      </c>
      <c r="J63" s="93">
        <v>2031</v>
      </c>
    </row>
    <row r="64" spans="1:51" s="16" customFormat="1" ht="31.5" x14ac:dyDescent="0.2">
      <c r="A64" s="80" t="s">
        <v>46</v>
      </c>
      <c r="B64" s="81">
        <v>6011</v>
      </c>
      <c r="C64" s="7" t="s">
        <v>47</v>
      </c>
      <c r="D64" s="139"/>
      <c r="E64" s="82" t="s">
        <v>50</v>
      </c>
      <c r="F64" s="38">
        <v>2021</v>
      </c>
      <c r="G64" s="39"/>
      <c r="H64" s="40">
        <v>1478200</v>
      </c>
      <c r="I64" s="41"/>
      <c r="J64" s="94">
        <v>2032</v>
      </c>
    </row>
    <row r="65" spans="1:51" s="5" customFormat="1" ht="18.75" x14ac:dyDescent="0.2">
      <c r="A65" s="56"/>
      <c r="B65" s="57"/>
      <c r="C65" s="58"/>
      <c r="D65" s="59" t="s">
        <v>115</v>
      </c>
      <c r="E65" s="60"/>
      <c r="F65" s="51"/>
      <c r="G65" s="61"/>
      <c r="H65" s="53">
        <f>H66</f>
        <v>3466000</v>
      </c>
      <c r="I65" s="54"/>
      <c r="J65" s="9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s="16" customFormat="1" ht="18.75" x14ac:dyDescent="0.25">
      <c r="A66" s="7" t="s">
        <v>16</v>
      </c>
      <c r="B66" s="47">
        <v>6030</v>
      </c>
      <c r="C66" s="43" t="s">
        <v>26</v>
      </c>
      <c r="D66" s="91" t="s">
        <v>27</v>
      </c>
      <c r="E66" s="45" t="s">
        <v>132</v>
      </c>
      <c r="F66" s="38">
        <v>2021</v>
      </c>
      <c r="G66" s="39"/>
      <c r="H66" s="40">
        <v>3466000</v>
      </c>
      <c r="I66" s="41"/>
      <c r="J66" s="93">
        <v>2052</v>
      </c>
    </row>
    <row r="67" spans="1:51" s="5" customFormat="1" ht="18.75" x14ac:dyDescent="0.25">
      <c r="A67" s="48"/>
      <c r="B67" s="77"/>
      <c r="C67" s="48"/>
      <c r="D67" s="49" t="s">
        <v>109</v>
      </c>
      <c r="E67" s="50"/>
      <c r="F67" s="51"/>
      <c r="G67" s="52"/>
      <c r="H67" s="53">
        <f>SUM(H68:H72)</f>
        <v>17365490</v>
      </c>
      <c r="I67" s="54"/>
      <c r="J67" s="96"/>
    </row>
    <row r="68" spans="1:51" s="16" customFormat="1" ht="45" customHeight="1" x14ac:dyDescent="0.25">
      <c r="A68" s="7" t="s">
        <v>90</v>
      </c>
      <c r="B68" s="55">
        <v>1200</v>
      </c>
      <c r="C68" s="7" t="s">
        <v>89</v>
      </c>
      <c r="D68" s="35" t="s">
        <v>98</v>
      </c>
      <c r="E68" s="45" t="s">
        <v>110</v>
      </c>
      <c r="F68" s="38">
        <v>2021</v>
      </c>
      <c r="G68" s="39"/>
      <c r="H68" s="40">
        <v>640541</v>
      </c>
      <c r="I68" s="41"/>
      <c r="J68" s="93">
        <v>2043</v>
      </c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</row>
    <row r="69" spans="1:51" s="16" customFormat="1" ht="31.5" x14ac:dyDescent="0.25">
      <c r="A69" s="7" t="s">
        <v>31</v>
      </c>
      <c r="B69" s="55">
        <v>7321</v>
      </c>
      <c r="C69" s="7" t="s">
        <v>73</v>
      </c>
      <c r="D69" s="35" t="s">
        <v>74</v>
      </c>
      <c r="E69" s="45" t="s">
        <v>38</v>
      </c>
      <c r="F69" s="38">
        <v>2021</v>
      </c>
      <c r="G69" s="39"/>
      <c r="H69" s="40">
        <v>49900</v>
      </c>
      <c r="I69" s="41"/>
      <c r="J69" s="96">
        <v>2028</v>
      </c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</row>
    <row r="70" spans="1:51" s="16" customFormat="1" ht="45" customHeight="1" x14ac:dyDescent="0.25">
      <c r="A70" s="7" t="s">
        <v>100</v>
      </c>
      <c r="B70" s="55">
        <v>7368</v>
      </c>
      <c r="C70" s="7" t="s">
        <v>10</v>
      </c>
      <c r="D70" s="122" t="s">
        <v>102</v>
      </c>
      <c r="E70" s="45" t="s">
        <v>101</v>
      </c>
      <c r="F70" s="38">
        <v>2021</v>
      </c>
      <c r="G70" s="39"/>
      <c r="H70" s="40">
        <f>30000000-22754622</f>
        <v>7245378</v>
      </c>
      <c r="I70" s="41"/>
      <c r="J70" s="93">
        <v>2044</v>
      </c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</row>
    <row r="71" spans="1:51" s="16" customFormat="1" ht="61.5" customHeight="1" x14ac:dyDescent="0.25">
      <c r="A71" s="7" t="s">
        <v>100</v>
      </c>
      <c r="B71" s="55">
        <v>7368</v>
      </c>
      <c r="C71" s="7" t="s">
        <v>10</v>
      </c>
      <c r="D71" s="123"/>
      <c r="E71" s="45" t="s">
        <v>111</v>
      </c>
      <c r="F71" s="38">
        <v>2021</v>
      </c>
      <c r="G71" s="39"/>
      <c r="H71" s="40">
        <v>3458984</v>
      </c>
      <c r="I71" s="41"/>
      <c r="J71" s="93">
        <v>2045</v>
      </c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</row>
    <row r="72" spans="1:51" s="16" customFormat="1" ht="45" customHeight="1" x14ac:dyDescent="0.25">
      <c r="A72" s="7" t="s">
        <v>100</v>
      </c>
      <c r="B72" s="55">
        <v>7368</v>
      </c>
      <c r="C72" s="7" t="s">
        <v>10</v>
      </c>
      <c r="D72" s="124"/>
      <c r="E72" s="89" t="s">
        <v>113</v>
      </c>
      <c r="F72" s="38">
        <v>2021</v>
      </c>
      <c r="G72" s="39"/>
      <c r="H72" s="40">
        <v>5970687</v>
      </c>
      <c r="I72" s="41"/>
      <c r="J72" s="93">
        <v>2046</v>
      </c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</row>
    <row r="73" spans="1:51" s="5" customFormat="1" ht="18.75" x14ac:dyDescent="0.25">
      <c r="A73" s="48"/>
      <c r="B73" s="77"/>
      <c r="C73" s="48"/>
      <c r="D73" s="49" t="s">
        <v>126</v>
      </c>
      <c r="E73" s="50"/>
      <c r="F73" s="51"/>
      <c r="G73" s="52"/>
      <c r="H73" s="53">
        <f>H74</f>
        <v>49000</v>
      </c>
      <c r="I73" s="54"/>
      <c r="J73" s="96"/>
    </row>
    <row r="74" spans="1:51" s="16" customFormat="1" ht="45" customHeight="1" x14ac:dyDescent="0.25">
      <c r="A74" s="7" t="s">
        <v>125</v>
      </c>
      <c r="B74" s="76" t="s">
        <v>104</v>
      </c>
      <c r="C74" s="75" t="s">
        <v>24</v>
      </c>
      <c r="D74" s="35" t="s">
        <v>106</v>
      </c>
      <c r="E74" s="45" t="s">
        <v>132</v>
      </c>
      <c r="F74" s="38">
        <v>2021</v>
      </c>
      <c r="G74" s="39"/>
      <c r="H74" s="40">
        <v>49000</v>
      </c>
      <c r="I74" s="41"/>
      <c r="J74" s="93">
        <v>2053</v>
      </c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</row>
    <row r="75" spans="1:51" s="5" customFormat="1" ht="31.5" x14ac:dyDescent="0.25">
      <c r="A75" s="48"/>
      <c r="B75" s="48"/>
      <c r="C75" s="48"/>
      <c r="D75" s="49" t="s">
        <v>108</v>
      </c>
      <c r="E75" s="50"/>
      <c r="F75" s="51"/>
      <c r="G75" s="52"/>
      <c r="H75" s="53">
        <f>H76</f>
        <v>184750</v>
      </c>
      <c r="I75" s="54"/>
      <c r="J75" s="96"/>
    </row>
    <row r="76" spans="1:51" s="16" customFormat="1" ht="31.5" x14ac:dyDescent="0.25">
      <c r="A76" s="7" t="s">
        <v>127</v>
      </c>
      <c r="B76" s="76">
        <v>4060</v>
      </c>
      <c r="C76" s="8" t="s">
        <v>129</v>
      </c>
      <c r="D76" s="35" t="s">
        <v>128</v>
      </c>
      <c r="E76" s="45" t="s">
        <v>133</v>
      </c>
      <c r="F76" s="38">
        <v>2021</v>
      </c>
      <c r="G76" s="107"/>
      <c r="H76" s="107">
        <v>184750</v>
      </c>
      <c r="I76" s="41"/>
      <c r="J76" s="93">
        <v>2054</v>
      </c>
    </row>
    <row r="77" spans="1:51" ht="15.75" x14ac:dyDescent="0.25">
      <c r="A77" s="3" t="s">
        <v>2</v>
      </c>
      <c r="B77" s="26"/>
      <c r="C77" s="8"/>
      <c r="D77" s="87" t="s">
        <v>29</v>
      </c>
      <c r="E77" s="3" t="s">
        <v>2</v>
      </c>
      <c r="F77" s="3" t="s">
        <v>2</v>
      </c>
      <c r="G77" s="3" t="s">
        <v>2</v>
      </c>
      <c r="H77" s="88">
        <f>H52+H7</f>
        <v>155980400</v>
      </c>
      <c r="I77" s="3" t="s">
        <v>2</v>
      </c>
    </row>
    <row r="78" spans="1:51" x14ac:dyDescent="0.2">
      <c r="B78" s="27"/>
      <c r="C78" s="27"/>
      <c r="D78" s="27"/>
      <c r="E78" s="27"/>
      <c r="F78" s="27"/>
      <c r="G78" s="27"/>
      <c r="H78" s="28"/>
      <c r="I78" s="27"/>
    </row>
    <row r="79" spans="1:51" ht="18.75" x14ac:dyDescent="0.3">
      <c r="B79" s="27"/>
      <c r="C79" s="140" t="s">
        <v>140</v>
      </c>
      <c r="D79" s="140"/>
      <c r="E79" s="140"/>
      <c r="F79" s="140"/>
      <c r="G79" s="140"/>
      <c r="H79" s="28"/>
      <c r="I79" s="27"/>
    </row>
    <row r="80" spans="1:51" x14ac:dyDescent="0.2">
      <c r="B80" s="27"/>
      <c r="C80" s="27"/>
      <c r="D80" s="27"/>
      <c r="E80" s="27"/>
      <c r="F80" s="27"/>
      <c r="G80" s="27"/>
      <c r="H80" s="28"/>
      <c r="I80" s="27"/>
    </row>
    <row r="81" spans="2:9" x14ac:dyDescent="0.2">
      <c r="B81" s="27"/>
      <c r="C81" s="27"/>
      <c r="D81" s="27"/>
      <c r="E81" s="27"/>
      <c r="F81" s="27"/>
      <c r="G81" s="30"/>
      <c r="H81" s="29"/>
      <c r="I81" s="27"/>
    </row>
    <row r="82" spans="2:9" ht="20.25" x14ac:dyDescent="0.3">
      <c r="B82" s="27"/>
      <c r="C82" s="27"/>
      <c r="D82" s="27"/>
      <c r="E82" s="31"/>
      <c r="F82" s="32"/>
      <c r="G82" s="33"/>
      <c r="H82" s="34"/>
      <c r="I82" s="32"/>
    </row>
    <row r="83" spans="2:9" x14ac:dyDescent="0.2">
      <c r="E83" s="16"/>
      <c r="F83" s="16"/>
      <c r="G83" s="16"/>
      <c r="H83" s="23"/>
      <c r="I83" s="16"/>
    </row>
    <row r="84" spans="2:9" x14ac:dyDescent="0.2">
      <c r="E84" s="16"/>
      <c r="F84" s="16"/>
      <c r="G84" s="24"/>
      <c r="H84" s="23"/>
      <c r="I84" s="16"/>
    </row>
    <row r="85" spans="2:9" ht="18.75" x14ac:dyDescent="0.3">
      <c r="C85" s="115"/>
      <c r="D85" s="115"/>
      <c r="E85" s="115"/>
      <c r="F85" s="115"/>
      <c r="G85" s="115"/>
      <c r="H85" s="23"/>
      <c r="I85" s="16"/>
    </row>
  </sheetData>
  <autoFilter ref="A8:AY77"/>
  <mergeCells count="17">
    <mergeCell ref="D63:D64"/>
    <mergeCell ref="F2:I2"/>
    <mergeCell ref="C85:G85"/>
    <mergeCell ref="A7:G7"/>
    <mergeCell ref="G1:I1"/>
    <mergeCell ref="A4:I4"/>
    <mergeCell ref="A3:I3"/>
    <mergeCell ref="C79:G79"/>
    <mergeCell ref="D15:D17"/>
    <mergeCell ref="D18:D23"/>
    <mergeCell ref="D12:D13"/>
    <mergeCell ref="D70:D72"/>
    <mergeCell ref="D40:D46"/>
    <mergeCell ref="D25:D26"/>
    <mergeCell ref="D29:D31"/>
    <mergeCell ref="D33:D36"/>
    <mergeCell ref="D58:D59"/>
  </mergeCells>
  <phoneticPr fontId="8" type="noConversion"/>
  <pageMargins left="0.25" right="0.25" top="0.75" bottom="0.75" header="0.3" footer="0.3"/>
  <pageSetup paperSize="9" scale="62" fitToHeight="0" orientation="landscape" r:id="rId1"/>
  <rowBreaks count="2" manualBreakCount="2">
    <brk id="24" max="8" man="1"/>
    <brk id="4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2021-03-01T11:41:15Z</cp:lastPrinted>
  <dcterms:created xsi:type="dcterms:W3CDTF">2019-11-12T13:23:27Z</dcterms:created>
  <dcterms:modified xsi:type="dcterms:W3CDTF">2021-03-01T11:41:57Z</dcterms:modified>
</cp:coreProperties>
</file>